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Room index" sheetId="1" r:id="rId1"/>
    <sheet name="Util. Factor" sheetId="2" r:id="rId2"/>
    <sheet name="Luminaire Qty" sheetId="3" r:id="rId3"/>
    <sheet name="Illuminance" sheetId="4" r:id="rId4"/>
  </sheets>
  <definedNames/>
  <calcPr fullCalcOnLoad="1"/>
</workbook>
</file>

<file path=xl/sharedStrings.xml><?xml version="1.0" encoding="utf-8"?>
<sst xmlns="http://schemas.openxmlformats.org/spreadsheetml/2006/main" count="145" uniqueCount="69">
  <si>
    <r>
      <t>U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  0.52 + {(1.31 - 1.0) </t>
    </r>
    <r>
      <rPr>
        <u val="single"/>
        <sz val="12"/>
        <color indexed="8"/>
        <rFont val="Times New Roman"/>
        <family val="1"/>
      </rPr>
      <t>(0.58 - 0.52)</t>
    </r>
    <r>
      <rPr>
        <sz val="12"/>
        <color indexed="8"/>
        <rFont val="Times New Roman"/>
        <family val="1"/>
      </rPr>
      <t>}</t>
    </r>
  </si>
  <si>
    <t xml:space="preserve">                                                        </t>
  </si>
  <si>
    <t>C:W:F= 0.8:0.6:0.2</t>
  </si>
  <si>
    <t>R.I</t>
  </si>
  <si>
    <t>U.F</t>
  </si>
  <si>
    <t>E.g      R.I=</t>
  </si>
  <si>
    <t xml:space="preserve">               (2.0 - 1.0)</t>
  </si>
  <si>
    <t>Uf     =</t>
  </si>
  <si>
    <t xml:space="preserve">          R.I=</t>
  </si>
  <si>
    <t>E.g      R.I= 2.31</t>
  </si>
  <si>
    <r>
      <t>U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  0.58 + {(2.31 - 2.0) </t>
    </r>
    <r>
      <rPr>
        <u val="single"/>
        <sz val="12"/>
        <color indexed="8"/>
        <rFont val="Times New Roman"/>
        <family val="1"/>
      </rPr>
      <t>(0.61 - 0.58)</t>
    </r>
    <r>
      <rPr>
        <sz val="12"/>
        <color indexed="8"/>
        <rFont val="Times New Roman"/>
        <family val="1"/>
      </rPr>
      <t>}</t>
    </r>
  </si>
  <si>
    <t xml:space="preserve">               (3.0 - 2.0)</t>
  </si>
  <si>
    <r>
      <t>U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  0.62 + {(1.31 - 1.0) </t>
    </r>
    <r>
      <rPr>
        <u val="single"/>
        <sz val="12"/>
        <color indexed="8"/>
        <rFont val="Times New Roman"/>
        <family val="1"/>
      </rPr>
      <t>(0.74 - 0.62)</t>
    </r>
    <r>
      <rPr>
        <sz val="12"/>
        <color indexed="8"/>
        <rFont val="Times New Roman"/>
        <family val="1"/>
      </rPr>
      <t>}</t>
    </r>
  </si>
  <si>
    <r>
      <t>U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  0.74 + {(2.31 - 2.0) </t>
    </r>
    <r>
      <rPr>
        <u val="single"/>
        <sz val="12"/>
        <color indexed="8"/>
        <rFont val="Times New Roman"/>
        <family val="1"/>
      </rPr>
      <t>(0.79 - 0.74)</t>
    </r>
    <r>
      <rPr>
        <sz val="12"/>
        <color indexed="8"/>
        <rFont val="Times New Roman"/>
        <family val="1"/>
      </rPr>
      <t>}</t>
    </r>
  </si>
  <si>
    <t xml:space="preserve">                  </t>
  </si>
  <si>
    <r>
      <t xml:space="preserve">         =      </t>
    </r>
    <r>
      <rPr>
        <u val="single"/>
        <sz val="12"/>
        <color indexed="8"/>
        <rFont val="Times New Roman"/>
        <family val="1"/>
      </rPr>
      <t>13.55 x 5.8</t>
    </r>
  </si>
  <si>
    <t xml:space="preserve">             2.05(13.55 + 5.8)</t>
  </si>
  <si>
    <t xml:space="preserve">   </t>
  </si>
  <si>
    <t>Hm (L + W)</t>
  </si>
  <si>
    <t xml:space="preserve">  Ri    =</t>
  </si>
  <si>
    <t>A. Regular room</t>
  </si>
  <si>
    <t>2x 36W 1200mm louvred- Louvrelux 2</t>
  </si>
  <si>
    <t>2x 58W 1500mm Diffuser( Prismatic)-Diffusalux</t>
  </si>
  <si>
    <r>
      <t xml:space="preserve">       =       </t>
    </r>
    <r>
      <rPr>
        <u val="single"/>
        <sz val="12"/>
        <color indexed="8"/>
        <rFont val="Times New Roman"/>
        <family val="1"/>
      </rPr>
      <t>Horizontal Area of the room</t>
    </r>
  </si>
  <si>
    <r>
      <t xml:space="preserve">                H</t>
    </r>
    <r>
      <rPr>
        <vertAlign val="subscript"/>
        <sz val="12"/>
        <color indexed="8"/>
        <rFont val="Times New Roman"/>
        <family val="1"/>
      </rPr>
      <t>m</t>
    </r>
    <r>
      <rPr>
        <sz val="12"/>
        <color indexed="8"/>
        <rFont val="Times New Roman"/>
        <family val="1"/>
      </rPr>
      <t xml:space="preserve"> (½ x Room Perimeter)</t>
    </r>
  </si>
  <si>
    <t>B. Non- Regular room</t>
  </si>
  <si>
    <r>
      <t>R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   =      </t>
    </r>
    <r>
      <rPr>
        <u val="single"/>
        <sz val="12"/>
        <color indexed="8"/>
        <rFont val="Times New Roman"/>
        <family val="1"/>
      </rPr>
      <t xml:space="preserve">    L x W   </t>
    </r>
  </si>
  <si>
    <t xml:space="preserve">Area (m²)= </t>
  </si>
  <si>
    <t xml:space="preserve"> L x W</t>
  </si>
  <si>
    <t xml:space="preserve">Therefore the room index   Ri    =  </t>
  </si>
  <si>
    <t xml:space="preserve">Perimeter=  </t>
  </si>
  <si>
    <t xml:space="preserve">Hm (m)= </t>
  </si>
  <si>
    <t xml:space="preserve">               Hm (L + W)</t>
  </si>
  <si>
    <r>
      <t xml:space="preserve">Therefore  Room index    =   </t>
    </r>
    <r>
      <rPr>
        <u val="single"/>
        <sz val="12"/>
        <color indexed="8"/>
        <rFont val="Times New Roman"/>
        <family val="1"/>
      </rPr>
      <t>143.377</t>
    </r>
  </si>
  <si>
    <t xml:space="preserve">                                         2.05 x ½ x 57.29</t>
  </si>
  <si>
    <t>Ri    =</t>
  </si>
  <si>
    <t xml:space="preserve">Length of the room, L (m)        =   </t>
  </si>
  <si>
    <t xml:space="preserve">Width of the room, W (m)         =    </t>
  </si>
  <si>
    <t xml:space="preserve">Height of luminaire above working plane, Hm (m)  =    </t>
  </si>
  <si>
    <r>
      <t xml:space="preserve">n    =    </t>
    </r>
    <r>
      <rPr>
        <u val="single"/>
        <sz val="12"/>
        <color indexed="8"/>
        <rFont val="Times New Roman"/>
        <family val="1"/>
      </rPr>
      <t>A x E</t>
    </r>
    <r>
      <rPr>
        <sz val="12"/>
        <color indexed="8"/>
        <rFont val="Times New Roman"/>
        <family val="1"/>
      </rPr>
      <t xml:space="preserve">               = </t>
    </r>
  </si>
  <si>
    <t>n    =</t>
  </si>
  <si>
    <r>
      <t>U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</t>
    </r>
    <r>
      <rPr>
        <sz val="12"/>
        <color indexed="10"/>
        <rFont val="Times New Roman"/>
        <family val="1"/>
      </rPr>
      <t xml:space="preserve"> </t>
    </r>
  </si>
  <si>
    <t xml:space="preserve">E (Lux)=    </t>
  </si>
  <si>
    <r>
      <t>Ø</t>
    </r>
    <r>
      <rPr>
        <vertAlign val="subscript"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(lumens) = </t>
    </r>
  </si>
  <si>
    <r>
      <t>M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  </t>
    </r>
  </si>
  <si>
    <t xml:space="preserve">                                                                                               </t>
  </si>
  <si>
    <t xml:space="preserve">               </t>
  </si>
  <si>
    <r>
      <t xml:space="preserve"> </t>
    </r>
    <r>
      <rPr>
        <sz val="12"/>
        <color indexed="8"/>
        <rFont val="Times New Roman"/>
        <family val="1"/>
      </rPr>
      <t xml:space="preserve">            </t>
    </r>
  </si>
  <si>
    <t xml:space="preserve">E  ( Lux)  = </t>
  </si>
  <si>
    <t>≈</t>
  </si>
  <si>
    <t>Length (m)=</t>
  </si>
  <si>
    <t>Width (m)=</t>
  </si>
  <si>
    <t>28W 2D Thorn Superclub</t>
  </si>
  <si>
    <r>
      <t>U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  0.3 + {(1.31 - 1.0) </t>
    </r>
    <r>
      <rPr>
        <u val="single"/>
        <sz val="12"/>
        <color indexed="8"/>
        <rFont val="Times New Roman"/>
        <family val="1"/>
      </rPr>
      <t>(0.38 - 0.3)</t>
    </r>
    <r>
      <rPr>
        <sz val="12"/>
        <color indexed="8"/>
        <rFont val="Times New Roman"/>
        <family val="1"/>
      </rPr>
      <t>}</t>
    </r>
  </si>
  <si>
    <r>
      <t>U</t>
    </r>
    <r>
      <rPr>
        <vertAlign val="subscript"/>
        <sz val="12"/>
        <color indexed="8"/>
        <rFont val="Times New Roman"/>
        <family val="1"/>
      </rPr>
      <t xml:space="preserve">f    </t>
    </r>
    <r>
      <rPr>
        <sz val="12"/>
        <color indexed="8"/>
        <rFont val="Times New Roman"/>
        <family val="1"/>
      </rPr>
      <t xml:space="preserve"> =   0.38 + {(2.31 - 2.0) </t>
    </r>
    <r>
      <rPr>
        <u val="single"/>
        <sz val="12"/>
        <color indexed="8"/>
        <rFont val="Times New Roman"/>
        <family val="1"/>
      </rPr>
      <t>(0.41 - 0.38)</t>
    </r>
    <r>
      <rPr>
        <sz val="12"/>
        <color indexed="8"/>
        <rFont val="Times New Roman"/>
        <family val="1"/>
      </rPr>
      <t>}</t>
    </r>
  </si>
  <si>
    <r>
      <rPr>
        <u val="single"/>
        <sz val="11"/>
        <rFont val="Calibri"/>
        <family val="2"/>
      </rPr>
      <t xml:space="preserve">E.g      R.I= </t>
    </r>
    <r>
      <rPr>
        <u val="single"/>
        <sz val="11"/>
        <rFont val="Calibri"/>
        <family val="2"/>
      </rPr>
      <t>1.31</t>
    </r>
  </si>
  <si>
    <r>
      <t xml:space="preserve">E.g      R.I= </t>
    </r>
    <r>
      <rPr>
        <u val="single"/>
        <sz val="11"/>
        <rFont val="Calibri"/>
        <family val="2"/>
      </rPr>
      <t>1.31</t>
    </r>
  </si>
  <si>
    <t xml:space="preserve">    R.I=</t>
  </si>
  <si>
    <t xml:space="preserve"> R.I=</t>
  </si>
  <si>
    <t>2x34W 300x1200mm Thorn Invincible</t>
  </si>
  <si>
    <r>
      <t>N</t>
    </r>
    <r>
      <rPr>
        <vertAlign val="subscript"/>
        <sz val="12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=   </t>
    </r>
  </si>
  <si>
    <r>
      <t>n</t>
    </r>
    <r>
      <rPr>
        <vertAlign val="subscript"/>
        <sz val="12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=   </t>
    </r>
  </si>
  <si>
    <r>
      <t>E     =   n x U</t>
    </r>
    <r>
      <rPr>
        <vertAlign val="subscript"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M</t>
    </r>
    <r>
      <rPr>
        <vertAlign val="subscript"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 xml:space="preserve"> x Ø</t>
    </r>
    <r>
      <rPr>
        <vertAlign val="subscript"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/ A</t>
    </r>
    <r>
      <rPr>
        <vertAlign val="subscript"/>
        <sz val="12"/>
        <color indexed="8"/>
        <rFont val="Times New Roman"/>
        <family val="1"/>
      </rPr>
      <t xml:space="preserve">                      </t>
    </r>
    <r>
      <rPr>
        <sz val="12"/>
        <color indexed="8"/>
        <rFont val="Times New Roman"/>
        <family val="1"/>
      </rPr>
      <t>=</t>
    </r>
    <r>
      <rPr>
        <vertAlign val="subscript"/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2 x 0.6327 x 0.85 x 5400</t>
    </r>
  </si>
  <si>
    <t>E     =</t>
  </si>
  <si>
    <r>
      <t xml:space="preserve">           U</t>
    </r>
    <r>
      <rPr>
        <vertAlign val="subscript"/>
        <sz val="12"/>
        <color indexed="8"/>
        <rFont val="Times New Roman"/>
        <family val="1"/>
      </rPr>
      <t xml:space="preserve">f  </t>
    </r>
    <r>
      <rPr>
        <sz val="12"/>
        <color indexed="8"/>
        <rFont val="Times New Roman"/>
        <family val="1"/>
      </rPr>
      <t>x M</t>
    </r>
    <r>
      <rPr>
        <vertAlign val="subscript"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 xml:space="preserve"> x Ø</t>
    </r>
    <r>
      <rPr>
        <vertAlign val="subscript"/>
        <sz val="12"/>
        <color indexed="8"/>
        <rFont val="Times New Roman"/>
        <family val="1"/>
      </rPr>
      <t xml:space="preserve">n </t>
    </r>
    <r>
      <rPr>
        <sz val="12"/>
        <color indexed="8"/>
        <rFont val="Times New Roman"/>
        <family val="1"/>
      </rPr>
      <t>x N</t>
    </r>
    <r>
      <rPr>
        <vertAlign val="subscript"/>
        <sz val="12"/>
        <color indexed="8"/>
        <rFont val="Times New Roman"/>
        <family val="1"/>
      </rPr>
      <t xml:space="preserve">            </t>
    </r>
    <r>
      <rPr>
        <sz val="12"/>
        <color indexed="10"/>
        <rFont val="Times New Roman"/>
        <family val="1"/>
      </rPr>
      <t>0.6327</t>
    </r>
    <r>
      <rPr>
        <sz val="12"/>
        <color indexed="8"/>
        <rFont val="Times New Roman"/>
        <family val="1"/>
      </rPr>
      <t xml:space="preserve"> x 0.85 x </t>
    </r>
    <r>
      <rPr>
        <sz val="12"/>
        <color indexed="10"/>
        <rFont val="Times New Roman"/>
        <family val="1"/>
      </rPr>
      <t>5400</t>
    </r>
  </si>
  <si>
    <r>
      <t xml:space="preserve">     </t>
    </r>
    <r>
      <rPr>
        <u val="single"/>
        <sz val="11"/>
        <color indexed="10"/>
        <rFont val="Calibri"/>
        <family val="2"/>
      </rPr>
      <t xml:space="preserve">21.60 </t>
    </r>
    <r>
      <rPr>
        <u val="single"/>
        <sz val="11"/>
        <color indexed="8"/>
        <rFont val="Calibri"/>
        <family val="2"/>
      </rPr>
      <t xml:space="preserve">x </t>
    </r>
    <r>
      <rPr>
        <u val="single"/>
        <sz val="11"/>
        <color indexed="10"/>
        <rFont val="Calibri"/>
        <family val="2"/>
      </rPr>
      <t>500</t>
    </r>
  </si>
  <si>
    <t>This gives</t>
  </si>
  <si>
    <t>1x 36W 1200mm Bare batten</t>
  </si>
  <si>
    <r>
      <t xml:space="preserve">  </t>
    </r>
    <r>
      <rPr>
        <sz val="11"/>
        <color indexed="10"/>
        <rFont val="Calibri"/>
        <family val="2"/>
      </rPr>
      <t>N</t>
    </r>
    <r>
      <rPr>
        <sz val="11"/>
        <color theme="1"/>
        <rFont val="Calibri"/>
        <family val="2"/>
      </rPr>
      <t xml:space="preserve"> No. single fluorescent fittings with an illuminance of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</si>
</sst>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_);\(0.00\)"/>
    <numFmt numFmtId="178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10"/>
      <name val="Times New Roman"/>
      <family val="1"/>
    </font>
    <font>
      <u val="single"/>
      <sz val="11"/>
      <color indexed="10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rgb="FFFF0000"/>
      <name val="Times New Roman"/>
      <family val="1"/>
    </font>
    <font>
      <vertAlign val="sub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45" fillId="0" borderId="0" xfId="0" applyNumberFormat="1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 vertic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left" vertical="center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178" fontId="45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horizontal="left"/>
    </xf>
    <xf numFmtId="178" fontId="45" fillId="0" borderId="0" xfId="0" applyNumberFormat="1" applyFont="1" applyAlignment="1">
      <alignment horizontal="left"/>
    </xf>
    <xf numFmtId="178" fontId="27" fillId="0" borderId="0" xfId="0" applyNumberFormat="1" applyFont="1" applyAlignment="1">
      <alignment horizontal="left"/>
    </xf>
    <xf numFmtId="4" fontId="45" fillId="0" borderId="0" xfId="0" applyNumberFormat="1" applyFont="1" applyFill="1" applyAlignment="1">
      <alignment horizontal="left" wrapText="1"/>
    </xf>
    <xf numFmtId="0" fontId="4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6">
      <selection activeCell="G9" sqref="G9"/>
    </sheetView>
  </sheetViews>
  <sheetFormatPr defaultColWidth="9.140625" defaultRowHeight="15"/>
  <cols>
    <col min="1" max="1" width="20.140625" style="0" customWidth="1"/>
    <col min="2" max="2" width="16.7109375" style="0" bestFit="1" customWidth="1"/>
  </cols>
  <sheetData>
    <row r="2" ht="15">
      <c r="A2" s="4" t="s">
        <v>20</v>
      </c>
    </row>
    <row r="3" spans="1:3" ht="15.75">
      <c r="A3" s="8" t="s">
        <v>36</v>
      </c>
      <c r="B3" s="9"/>
      <c r="C3" s="11">
        <v>2.55</v>
      </c>
    </row>
    <row r="4" spans="1:3" ht="15.75">
      <c r="A4" s="8" t="s">
        <v>37</v>
      </c>
      <c r="B4" s="9"/>
      <c r="C4" s="12">
        <v>5.75</v>
      </c>
    </row>
    <row r="5" spans="1:4" ht="15.75">
      <c r="A5" s="8" t="s">
        <v>38</v>
      </c>
      <c r="B5" s="9"/>
      <c r="C5" s="9"/>
      <c r="D5" s="8">
        <v>2.05</v>
      </c>
    </row>
    <row r="6" ht="15.75">
      <c r="A6" s="1"/>
    </row>
    <row r="7" spans="1:4" ht="31.5">
      <c r="A7" s="14" t="s">
        <v>29</v>
      </c>
      <c r="B7" s="15" t="s">
        <v>28</v>
      </c>
      <c r="D7" s="7"/>
    </row>
    <row r="8" spans="1:5" ht="15.75">
      <c r="A8" s="7"/>
      <c r="B8" s="6" t="s">
        <v>18</v>
      </c>
      <c r="D8" s="7"/>
      <c r="E8" s="1" t="s">
        <v>17</v>
      </c>
    </row>
    <row r="9" ht="15.75">
      <c r="A9" s="1"/>
    </row>
    <row r="10" spans="1:4" ht="15.75">
      <c r="A10" s="1" t="s">
        <v>15</v>
      </c>
      <c r="D10" s="1"/>
    </row>
    <row r="11" ht="15.75">
      <c r="A11" s="1" t="s">
        <v>16</v>
      </c>
    </row>
    <row r="13" spans="1:2" ht="15">
      <c r="A13" s="16" t="s">
        <v>19</v>
      </c>
      <c r="B13" s="13">
        <f>(C3*C4)/((D5*(C3+C4)))</f>
        <v>0.8617396414928005</v>
      </c>
    </row>
    <row r="16" ht="15">
      <c r="A16" s="4" t="s">
        <v>25</v>
      </c>
    </row>
    <row r="17" ht="18.75">
      <c r="A17" s="1" t="s">
        <v>26</v>
      </c>
    </row>
    <row r="18" spans="1:5" ht="15.75">
      <c r="A18" s="1" t="s">
        <v>32</v>
      </c>
      <c r="C18" s="1" t="s">
        <v>14</v>
      </c>
      <c r="E18" s="1"/>
    </row>
    <row r="19" ht="15.75">
      <c r="A19" s="1"/>
    </row>
    <row r="20" ht="15.75">
      <c r="A20" s="1" t="s">
        <v>23</v>
      </c>
    </row>
    <row r="21" ht="18.75">
      <c r="A21" s="1" t="s">
        <v>24</v>
      </c>
    </row>
    <row r="23" spans="1:2" ht="15">
      <c r="A23" t="s">
        <v>27</v>
      </c>
      <c r="B23" s="11">
        <v>9.38</v>
      </c>
    </row>
    <row r="24" spans="1:2" ht="15">
      <c r="A24" t="s">
        <v>30</v>
      </c>
      <c r="B24" s="13">
        <v>13.849</v>
      </c>
    </row>
    <row r="25" spans="1:2" ht="15">
      <c r="A25" t="s">
        <v>31</v>
      </c>
      <c r="B25" s="5">
        <v>2.05</v>
      </c>
    </row>
    <row r="27" ht="15.75">
      <c r="A27" s="1" t="s">
        <v>33</v>
      </c>
    </row>
    <row r="28" ht="15.75">
      <c r="A28" s="1" t="s">
        <v>34</v>
      </c>
    </row>
    <row r="30" spans="1:2" ht="15">
      <c r="A30" s="16" t="s">
        <v>35</v>
      </c>
      <c r="B30" s="13">
        <f>B23/(B25*0.5*B24)</f>
        <v>0.6607855810668729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0"/>
  <sheetViews>
    <sheetView zoomScalePageLayoutView="0" workbookViewId="0" topLeftCell="A112">
      <selection activeCell="K123" sqref="K123"/>
    </sheetView>
  </sheetViews>
  <sheetFormatPr defaultColWidth="9.140625" defaultRowHeight="15"/>
  <sheetData>
    <row r="2" ht="15">
      <c r="A2" s="4" t="s">
        <v>21</v>
      </c>
    </row>
    <row r="3" ht="15">
      <c r="A3" t="s">
        <v>2</v>
      </c>
    </row>
    <row r="5" spans="1:2" ht="19.5" customHeight="1">
      <c r="A5" s="24" t="s">
        <v>56</v>
      </c>
      <c r="B5" s="23"/>
    </row>
    <row r="7" spans="1:6" ht="15">
      <c r="A7" t="s">
        <v>3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6" ht="15">
      <c r="A8" t="s">
        <v>4</v>
      </c>
      <c r="B8" s="2">
        <v>0.52</v>
      </c>
      <c r="C8" s="2">
        <v>0.58</v>
      </c>
      <c r="D8" s="2">
        <v>0.61</v>
      </c>
      <c r="E8" s="2">
        <v>0.62</v>
      </c>
      <c r="F8" s="2">
        <v>0.62</v>
      </c>
    </row>
    <row r="9" spans="2:6" ht="15">
      <c r="B9" s="2"/>
      <c r="C9" s="2"/>
      <c r="D9" s="2"/>
      <c r="E9" s="2"/>
      <c r="F9" s="2"/>
    </row>
    <row r="10" spans="1:6" ht="15">
      <c r="A10" s="16" t="s">
        <v>8</v>
      </c>
      <c r="B10" s="3">
        <v>1.5</v>
      </c>
      <c r="C10" s="2"/>
      <c r="D10" s="2"/>
      <c r="E10" s="2"/>
      <c r="F10" s="2"/>
    </row>
    <row r="11" spans="2:6" ht="15">
      <c r="B11" s="2"/>
      <c r="C11" s="2"/>
      <c r="D11" s="2"/>
      <c r="E11" s="2"/>
      <c r="F11" s="2"/>
    </row>
    <row r="12" spans="1:2" ht="18.75">
      <c r="A12" t="s">
        <v>4</v>
      </c>
      <c r="B12" s="1" t="s">
        <v>0</v>
      </c>
    </row>
    <row r="13" spans="2:4" ht="15.75">
      <c r="B13" s="1" t="s">
        <v>1</v>
      </c>
      <c r="D13" s="1" t="s">
        <v>6</v>
      </c>
    </row>
    <row r="14" ht="15.75">
      <c r="B14" s="1"/>
    </row>
    <row r="15" spans="1:4" ht="15.75">
      <c r="A15" s="16" t="s">
        <v>7</v>
      </c>
      <c r="B15" s="13">
        <f>B8+((B10-B7)*(C8-B8)/(C7-B7))</f>
        <v>0.55</v>
      </c>
      <c r="D15" s="1"/>
    </row>
    <row r="18" ht="19.5" customHeight="1">
      <c r="A18" s="4" t="s">
        <v>9</v>
      </c>
    </row>
    <row r="19" spans="1:6" ht="18.75" customHeight="1">
      <c r="A19" t="s">
        <v>3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</row>
    <row r="20" spans="1:6" ht="15">
      <c r="A20" t="s">
        <v>4</v>
      </c>
      <c r="B20" s="2">
        <v>0.52</v>
      </c>
      <c r="C20" s="2">
        <v>0.58</v>
      </c>
      <c r="D20" s="2">
        <v>0.61</v>
      </c>
      <c r="E20" s="2">
        <v>0.62</v>
      </c>
      <c r="F20" s="2">
        <v>0.62</v>
      </c>
    </row>
    <row r="21" spans="2:6" ht="15">
      <c r="B21" s="2"/>
      <c r="C21" s="2"/>
      <c r="D21" s="2"/>
      <c r="E21" s="2"/>
      <c r="F21" s="2"/>
    </row>
    <row r="22" spans="1:6" ht="15">
      <c r="A22" s="16" t="s">
        <v>58</v>
      </c>
      <c r="B22" s="3">
        <v>2.31</v>
      </c>
      <c r="C22" s="2"/>
      <c r="D22" s="2"/>
      <c r="E22" s="2"/>
      <c r="F22" s="2"/>
    </row>
    <row r="23" spans="2:6" ht="15">
      <c r="B23" s="2"/>
      <c r="C23" s="2"/>
      <c r="D23" s="2"/>
      <c r="E23" s="2"/>
      <c r="F23" s="2"/>
    </row>
    <row r="24" spans="1:2" ht="18.75">
      <c r="A24" t="s">
        <v>4</v>
      </c>
      <c r="B24" s="1" t="s">
        <v>10</v>
      </c>
    </row>
    <row r="25" spans="2:4" ht="15.75">
      <c r="B25" s="1" t="s">
        <v>1</v>
      </c>
      <c r="D25" s="1" t="s">
        <v>11</v>
      </c>
    </row>
    <row r="26" ht="15.75">
      <c r="B26" s="1"/>
    </row>
    <row r="27" spans="1:4" ht="15.75">
      <c r="A27" s="16" t="s">
        <v>7</v>
      </c>
      <c r="B27" s="11">
        <f>C20+((B22-C19)*(D20-C20)/(D19-C19))</f>
        <v>0.5892999999999999</v>
      </c>
      <c r="D27" s="1"/>
    </row>
    <row r="32" ht="15">
      <c r="A32" s="4" t="s">
        <v>22</v>
      </c>
    </row>
    <row r="33" ht="15">
      <c r="A33" t="s">
        <v>2</v>
      </c>
    </row>
    <row r="35" spans="1:2" ht="19.5" customHeight="1">
      <c r="A35" s="24" t="s">
        <v>56</v>
      </c>
      <c r="B35" s="23"/>
    </row>
    <row r="37" spans="1:6" ht="15">
      <c r="A37" t="s">
        <v>3</v>
      </c>
      <c r="B37" s="2">
        <v>1</v>
      </c>
      <c r="C37" s="2">
        <v>2</v>
      </c>
      <c r="D37" s="2">
        <v>3</v>
      </c>
      <c r="E37" s="2">
        <v>4</v>
      </c>
      <c r="F37" s="2">
        <v>5</v>
      </c>
    </row>
    <row r="38" spans="1:6" ht="15">
      <c r="A38" t="s">
        <v>4</v>
      </c>
      <c r="B38" s="2">
        <v>0.62</v>
      </c>
      <c r="C38" s="2">
        <v>0.74</v>
      </c>
      <c r="D38" s="2">
        <v>0.79</v>
      </c>
      <c r="E38" s="2">
        <v>0.82</v>
      </c>
      <c r="F38" s="2">
        <v>0.84</v>
      </c>
    </row>
    <row r="39" spans="2:6" ht="15">
      <c r="B39" s="2"/>
      <c r="C39" s="2"/>
      <c r="D39" s="2"/>
      <c r="E39" s="2"/>
      <c r="F39" s="2"/>
    </row>
    <row r="40" spans="1:6" ht="15">
      <c r="A40" t="s">
        <v>8</v>
      </c>
      <c r="B40" s="25">
        <v>1.106</v>
      </c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1:2" ht="18.75">
      <c r="A42" t="s">
        <v>4</v>
      </c>
      <c r="B42" s="1" t="s">
        <v>12</v>
      </c>
    </row>
    <row r="43" spans="2:4" ht="15.75">
      <c r="B43" s="1" t="s">
        <v>1</v>
      </c>
      <c r="D43" s="1" t="s">
        <v>6</v>
      </c>
    </row>
    <row r="44" ht="15.75">
      <c r="B44" s="1"/>
    </row>
    <row r="45" spans="1:4" ht="15.75">
      <c r="A45" s="16" t="s">
        <v>7</v>
      </c>
      <c r="B45" s="13">
        <f>B38+((B40-B37)*(C38-B38)/(C37-B37))</f>
        <v>0.6327200000000001</v>
      </c>
      <c r="D45" s="1"/>
    </row>
    <row r="48" ht="19.5" customHeight="1">
      <c r="A48" s="4" t="s">
        <v>9</v>
      </c>
    </row>
    <row r="49" spans="1:6" ht="18.75" customHeight="1">
      <c r="A49" t="s">
        <v>3</v>
      </c>
      <c r="B49" s="2">
        <v>1</v>
      </c>
      <c r="C49" s="2">
        <v>2</v>
      </c>
      <c r="D49" s="2">
        <v>3</v>
      </c>
      <c r="E49" s="2">
        <v>4</v>
      </c>
      <c r="F49" s="2">
        <v>5</v>
      </c>
    </row>
    <row r="50" spans="1:6" ht="15">
      <c r="A50" t="s">
        <v>4</v>
      </c>
      <c r="B50" s="2">
        <v>0.62</v>
      </c>
      <c r="C50" s="2">
        <v>0.74</v>
      </c>
      <c r="D50" s="2">
        <v>0.79</v>
      </c>
      <c r="E50" s="2">
        <v>0.82</v>
      </c>
      <c r="F50" s="2">
        <v>0.82</v>
      </c>
    </row>
    <row r="51" spans="2:6" ht="15">
      <c r="B51" s="2"/>
      <c r="C51" s="2"/>
      <c r="D51" s="2"/>
      <c r="E51" s="2"/>
      <c r="F51" s="2"/>
    </row>
    <row r="52" spans="1:6" ht="15">
      <c r="A52" s="16" t="s">
        <v>57</v>
      </c>
      <c r="B52" s="3">
        <v>2.31</v>
      </c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1:2" ht="18.75">
      <c r="A54" t="s">
        <v>4</v>
      </c>
      <c r="B54" s="1" t="s">
        <v>13</v>
      </c>
    </row>
    <row r="55" spans="2:4" ht="15.75">
      <c r="B55" s="1" t="s">
        <v>1</v>
      </c>
      <c r="D55" s="1" t="s">
        <v>11</v>
      </c>
    </row>
    <row r="56" ht="15.75">
      <c r="B56" s="1"/>
    </row>
    <row r="57" spans="1:4" ht="15.75">
      <c r="A57" s="16" t="s">
        <v>7</v>
      </c>
      <c r="B57" s="11">
        <f>C50+((B52-C49)*(D50-C50)/(D49-C49))</f>
        <v>0.7555000000000001</v>
      </c>
      <c r="D57" s="1"/>
    </row>
    <row r="61" ht="15">
      <c r="A61" s="4" t="s">
        <v>52</v>
      </c>
    </row>
    <row r="62" ht="15">
      <c r="A62" t="s">
        <v>2</v>
      </c>
    </row>
    <row r="64" spans="1:2" ht="19.5" customHeight="1">
      <c r="A64" s="24" t="s">
        <v>55</v>
      </c>
      <c r="B64" s="23"/>
    </row>
    <row r="66" spans="1:6" ht="15">
      <c r="A66" t="s">
        <v>3</v>
      </c>
      <c r="B66" s="2">
        <v>1</v>
      </c>
      <c r="C66" s="2">
        <v>2</v>
      </c>
      <c r="D66" s="2">
        <v>3</v>
      </c>
      <c r="E66" s="2">
        <v>4</v>
      </c>
      <c r="F66" s="2">
        <v>5</v>
      </c>
    </row>
    <row r="67" spans="1:6" ht="15">
      <c r="A67" t="s">
        <v>4</v>
      </c>
      <c r="B67" s="2">
        <v>0.3</v>
      </c>
      <c r="C67" s="2">
        <v>0.38</v>
      </c>
      <c r="D67" s="2">
        <v>0.41</v>
      </c>
      <c r="E67" s="2">
        <v>0.43</v>
      </c>
      <c r="F67" s="2">
        <v>0.44</v>
      </c>
    </row>
    <row r="68" spans="2:6" ht="15">
      <c r="B68" s="2"/>
      <c r="C68" s="2"/>
      <c r="D68" s="2"/>
      <c r="E68" s="2"/>
      <c r="F68" s="2"/>
    </row>
    <row r="69" spans="1:6" ht="15">
      <c r="A69" t="s">
        <v>8</v>
      </c>
      <c r="B69" s="3">
        <v>1.31</v>
      </c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1:2" ht="18.75">
      <c r="A71" t="s">
        <v>4</v>
      </c>
      <c r="B71" s="1" t="s">
        <v>53</v>
      </c>
    </row>
    <row r="72" spans="2:4" ht="15.75">
      <c r="B72" s="1" t="s">
        <v>1</v>
      </c>
      <c r="D72" s="1" t="s">
        <v>6</v>
      </c>
    </row>
    <row r="73" ht="15.75">
      <c r="B73" s="1"/>
    </row>
    <row r="74" spans="1:4" ht="15.75">
      <c r="A74" s="16" t="s">
        <v>7</v>
      </c>
      <c r="B74" s="11">
        <f>B67+((B69-B66)*(C67-B67)/(C66-B66))</f>
        <v>0.3248</v>
      </c>
      <c r="D74" s="1"/>
    </row>
    <row r="77" spans="1:2" ht="19.5" customHeight="1">
      <c r="A77" s="24" t="s">
        <v>9</v>
      </c>
      <c r="B77" s="23"/>
    </row>
    <row r="78" spans="1:6" ht="18.75" customHeight="1">
      <c r="A78" t="s">
        <v>3</v>
      </c>
      <c r="B78" s="2">
        <v>1</v>
      </c>
      <c r="C78" s="2">
        <v>2</v>
      </c>
      <c r="D78" s="2">
        <v>3</v>
      </c>
      <c r="E78" s="2">
        <v>4</v>
      </c>
      <c r="F78" s="2">
        <v>5</v>
      </c>
    </row>
    <row r="79" spans="1:6" ht="15">
      <c r="A79" t="s">
        <v>4</v>
      </c>
      <c r="B79" s="2">
        <v>0.3</v>
      </c>
      <c r="C79" s="2">
        <v>0.38</v>
      </c>
      <c r="D79" s="2">
        <v>0.41</v>
      </c>
      <c r="E79" s="2">
        <v>0.43</v>
      </c>
      <c r="F79" s="2">
        <v>0.44</v>
      </c>
    </row>
    <row r="80" spans="2:6" ht="15">
      <c r="B80" s="2"/>
      <c r="C80" s="2"/>
      <c r="D80" s="2"/>
      <c r="E80" s="2"/>
      <c r="F80" s="2"/>
    </row>
    <row r="81" spans="1:6" ht="15">
      <c r="A81" t="s">
        <v>5</v>
      </c>
      <c r="B81" s="3">
        <v>2.31</v>
      </c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1:2" ht="18.75">
      <c r="A83" t="s">
        <v>4</v>
      </c>
      <c r="B83" s="1" t="s">
        <v>54</v>
      </c>
    </row>
    <row r="84" spans="2:4" ht="15.75">
      <c r="B84" s="1" t="s">
        <v>1</v>
      </c>
      <c r="D84" s="1" t="s">
        <v>11</v>
      </c>
    </row>
    <row r="85" ht="15.75">
      <c r="B85" s="1"/>
    </row>
    <row r="86" spans="1:4" ht="15.75">
      <c r="A86" s="10" t="s">
        <v>7</v>
      </c>
      <c r="B86" s="11">
        <f>C79+((B81-C78)*(D79-C79)/(D78-C78))</f>
        <v>0.3893</v>
      </c>
      <c r="D86" s="1"/>
    </row>
    <row r="89" ht="15">
      <c r="A89" s="4" t="s">
        <v>59</v>
      </c>
    </row>
    <row r="90" ht="15">
      <c r="A90" t="s">
        <v>2</v>
      </c>
    </row>
    <row r="92" spans="1:2" ht="19.5" customHeight="1">
      <c r="A92" s="24" t="s">
        <v>56</v>
      </c>
      <c r="B92" s="23"/>
    </row>
    <row r="94" spans="1:6" ht="15">
      <c r="A94" t="s">
        <v>3</v>
      </c>
      <c r="B94" s="2">
        <v>1</v>
      </c>
      <c r="C94" s="2">
        <v>2</v>
      </c>
      <c r="D94" s="2">
        <v>3</v>
      </c>
      <c r="E94" s="2">
        <v>4</v>
      </c>
      <c r="F94" s="2">
        <v>5</v>
      </c>
    </row>
    <row r="95" spans="1:6" ht="15">
      <c r="A95" t="s">
        <v>4</v>
      </c>
      <c r="B95" s="2">
        <v>0.33</v>
      </c>
      <c r="C95" s="2">
        <v>0.41</v>
      </c>
      <c r="D95" s="2">
        <v>0.45</v>
      </c>
      <c r="E95" s="2">
        <v>0.47</v>
      </c>
      <c r="F95" s="2">
        <v>0.48</v>
      </c>
    </row>
    <row r="96" spans="2:6" ht="15">
      <c r="B96" s="2"/>
      <c r="C96" s="2"/>
      <c r="D96" s="2"/>
      <c r="E96" s="2"/>
      <c r="F96" s="2"/>
    </row>
    <row r="97" spans="1:6" ht="15">
      <c r="A97" s="16" t="s">
        <v>8</v>
      </c>
      <c r="B97" s="3">
        <v>1.31</v>
      </c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1:2" ht="18.75">
      <c r="A99" t="s">
        <v>4</v>
      </c>
      <c r="B99" s="1" t="s">
        <v>0</v>
      </c>
    </row>
    <row r="100" spans="2:4" ht="15.75">
      <c r="B100" s="1" t="s">
        <v>1</v>
      </c>
      <c r="D100" s="1" t="s">
        <v>6</v>
      </c>
    </row>
    <row r="101" ht="15.75">
      <c r="B101" s="1"/>
    </row>
    <row r="102" spans="1:4" ht="15.75">
      <c r="A102" s="16" t="s">
        <v>7</v>
      </c>
      <c r="B102" s="13">
        <f>B95+((B97-B94)*(C95-B95)/(C94-B94))</f>
        <v>0.3548</v>
      </c>
      <c r="D102" s="1"/>
    </row>
    <row r="105" ht="19.5" customHeight="1">
      <c r="A105" s="4" t="s">
        <v>9</v>
      </c>
    </row>
    <row r="106" spans="1:6" ht="18.75" customHeight="1">
      <c r="A106" t="s">
        <v>3</v>
      </c>
      <c r="B106" s="2">
        <v>1</v>
      </c>
      <c r="C106" s="2">
        <v>2</v>
      </c>
      <c r="D106" s="2">
        <v>3</v>
      </c>
      <c r="E106" s="2">
        <v>4</v>
      </c>
      <c r="F106" s="2">
        <v>5</v>
      </c>
    </row>
    <row r="107" spans="1:6" ht="15">
      <c r="A107" t="s">
        <v>4</v>
      </c>
      <c r="B107" s="2">
        <v>0.33</v>
      </c>
      <c r="C107" s="2">
        <v>0.41</v>
      </c>
      <c r="D107" s="2">
        <v>0.45</v>
      </c>
      <c r="E107" s="2">
        <v>0.47</v>
      </c>
      <c r="F107" s="2">
        <v>0.48</v>
      </c>
    </row>
    <row r="108" spans="2:6" ht="15">
      <c r="B108" s="2"/>
      <c r="C108" s="2"/>
      <c r="D108" s="2"/>
      <c r="E108" s="2"/>
      <c r="F108" s="2"/>
    </row>
    <row r="109" spans="1:6" ht="15">
      <c r="A109" s="16" t="s">
        <v>58</v>
      </c>
      <c r="B109" s="3">
        <v>2.31</v>
      </c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1:2" ht="18.75">
      <c r="A111" t="s">
        <v>4</v>
      </c>
      <c r="B111" s="1" t="s">
        <v>10</v>
      </c>
    </row>
    <row r="112" spans="2:4" ht="15.75">
      <c r="B112" s="1" t="s">
        <v>1</v>
      </c>
      <c r="D112" s="1" t="s">
        <v>11</v>
      </c>
    </row>
    <row r="113" ht="15.75">
      <c r="B113" s="1"/>
    </row>
    <row r="114" spans="1:4" ht="15.75">
      <c r="A114" s="16" t="s">
        <v>7</v>
      </c>
      <c r="B114" s="11">
        <f>C107+((B109-C106)*(D107-C107)/(D106-C106))</f>
        <v>0.4224</v>
      </c>
      <c r="D114" s="1"/>
    </row>
    <row r="115" spans="1:4" ht="15.75">
      <c r="A115" s="16"/>
      <c r="B115" s="11"/>
      <c r="D115" s="1"/>
    </row>
    <row r="117" ht="15">
      <c r="A117" s="4" t="s">
        <v>67</v>
      </c>
    </row>
    <row r="118" ht="15">
      <c r="A118" t="s">
        <v>2</v>
      </c>
    </row>
    <row r="120" spans="1:2" ht="19.5" customHeight="1">
      <c r="A120" s="24" t="s">
        <v>56</v>
      </c>
      <c r="B120" s="23"/>
    </row>
    <row r="122" spans="1:6" ht="15">
      <c r="A122" t="s">
        <v>3</v>
      </c>
      <c r="B122" s="2">
        <v>1</v>
      </c>
      <c r="C122" s="2">
        <v>2</v>
      </c>
      <c r="D122" s="2">
        <v>3</v>
      </c>
      <c r="E122" s="2">
        <v>4</v>
      </c>
      <c r="F122" s="2">
        <v>5</v>
      </c>
    </row>
    <row r="123" spans="1:6" ht="15">
      <c r="A123" t="s">
        <v>4</v>
      </c>
      <c r="B123" s="2">
        <v>0.6</v>
      </c>
      <c r="C123" s="2">
        <v>0.78</v>
      </c>
      <c r="D123" s="2">
        <v>0.86</v>
      </c>
      <c r="E123" s="2">
        <v>0.91</v>
      </c>
      <c r="F123" s="2">
        <v>0.94</v>
      </c>
    </row>
    <row r="124" spans="2:6" ht="15">
      <c r="B124" s="2"/>
      <c r="C124" s="2"/>
      <c r="D124" s="2"/>
      <c r="E124" s="2"/>
      <c r="F124" s="2"/>
    </row>
    <row r="125" spans="1:6" ht="15">
      <c r="A125" s="16" t="s">
        <v>8</v>
      </c>
      <c r="B125" s="3">
        <v>1.5</v>
      </c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1:2" ht="18.75">
      <c r="A127" t="s">
        <v>4</v>
      </c>
      <c r="B127" s="1" t="s">
        <v>0</v>
      </c>
    </row>
    <row r="128" spans="2:4" ht="15.75">
      <c r="B128" s="1" t="s">
        <v>1</v>
      </c>
      <c r="D128" s="1" t="s">
        <v>6</v>
      </c>
    </row>
    <row r="129" ht="15.75">
      <c r="B129" s="1"/>
    </row>
    <row r="130" spans="1:4" ht="15.75">
      <c r="A130" s="16" t="s">
        <v>7</v>
      </c>
      <c r="B130" s="13">
        <f>B123+((B125-B122)*(C123-B123)/(C122-B122))</f>
        <v>0.69</v>
      </c>
      <c r="D1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2.57421875" style="0" customWidth="1"/>
    <col min="2" max="2" width="12.140625" style="0" customWidth="1"/>
    <col min="8" max="8" width="9.140625" style="0" customWidth="1"/>
  </cols>
  <sheetData>
    <row r="2" spans="1:2" ht="15">
      <c r="A2" t="s">
        <v>50</v>
      </c>
      <c r="B2" s="25">
        <v>2.575</v>
      </c>
    </row>
    <row r="3" spans="1:2" ht="15">
      <c r="A3" t="s">
        <v>51</v>
      </c>
      <c r="B3" s="25">
        <v>5.8</v>
      </c>
    </row>
    <row r="4" spans="1:3" ht="15">
      <c r="A4" t="s">
        <v>27</v>
      </c>
      <c r="B4" s="26">
        <f>B2*B3</f>
        <v>14.935</v>
      </c>
      <c r="C4" s="20"/>
    </row>
    <row r="5" spans="1:2" ht="18.75">
      <c r="A5" s="1" t="s">
        <v>41</v>
      </c>
      <c r="B5" s="25">
        <v>0.62</v>
      </c>
    </row>
    <row r="6" spans="1:3" ht="15.75">
      <c r="A6" s="1" t="s">
        <v>42</v>
      </c>
      <c r="B6" s="27">
        <v>300</v>
      </c>
      <c r="C6" s="1"/>
    </row>
    <row r="7" spans="1:3" ht="18.75">
      <c r="A7" s="1" t="s">
        <v>43</v>
      </c>
      <c r="B7" s="27">
        <v>3450</v>
      </c>
      <c r="C7" s="1"/>
    </row>
    <row r="8" spans="1:3" ht="18.75">
      <c r="A8" s="1" t="s">
        <v>44</v>
      </c>
      <c r="B8" s="28">
        <v>0.85</v>
      </c>
      <c r="C8" s="1"/>
    </row>
    <row r="9" spans="1:3" ht="18.75">
      <c r="A9" s="1" t="s">
        <v>60</v>
      </c>
      <c r="B9" s="27">
        <v>1</v>
      </c>
      <c r="C9" s="1"/>
    </row>
    <row r="10" spans="1:3" ht="15.75">
      <c r="A10" s="1"/>
      <c r="B10" s="19"/>
      <c r="C10" s="1"/>
    </row>
    <row r="11" spans="1:3" ht="15.75">
      <c r="A11" s="1"/>
      <c r="B11" s="13"/>
      <c r="C11" s="1"/>
    </row>
    <row r="12" spans="1:3" ht="15.75">
      <c r="A12" s="1" t="s">
        <v>39</v>
      </c>
      <c r="C12" t="s">
        <v>65</v>
      </c>
    </row>
    <row r="13" ht="18.75">
      <c r="A13" s="1" t="s">
        <v>64</v>
      </c>
    </row>
    <row r="15" spans="1:4" ht="15">
      <c r="A15" s="10" t="s">
        <v>40</v>
      </c>
      <c r="B15" s="21">
        <f>(B4*B6)/(B5*B8*B7*B9)</f>
        <v>2.464318125567197</v>
      </c>
      <c r="C15" s="18" t="s">
        <v>49</v>
      </c>
      <c r="D15" s="22">
        <f>$B$15</f>
        <v>2.464318125567197</v>
      </c>
    </row>
    <row r="17" spans="1:3" ht="15">
      <c r="A17" t="s">
        <v>66</v>
      </c>
      <c r="B17" s="30">
        <v>2</v>
      </c>
      <c r="C17" t="s">
        <v>68</v>
      </c>
    </row>
    <row r="18" ht="15.75">
      <c r="A18" s="1"/>
    </row>
    <row r="19" ht="18.75">
      <c r="A19" s="1" t="s">
        <v>62</v>
      </c>
    </row>
    <row r="20" spans="1:5" ht="18.75">
      <c r="A20" s="17" t="s">
        <v>45</v>
      </c>
      <c r="E20" s="1">
        <v>21.605</v>
      </c>
    </row>
    <row r="21" spans="4:5" ht="18.75">
      <c r="D21" s="17" t="s">
        <v>46</v>
      </c>
      <c r="E21" s="17" t="s">
        <v>47</v>
      </c>
    </row>
    <row r="22" spans="1:2" ht="15">
      <c r="A22" t="s">
        <v>48</v>
      </c>
      <c r="B22" s="29">
        <f>(B17*B9*B5*B8*B7)/(B4)</f>
        <v>243.47505858721127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2.7109375" style="0" bestFit="1" customWidth="1"/>
    <col min="2" max="2" width="9.57421875" style="0" bestFit="1" customWidth="1"/>
  </cols>
  <sheetData>
    <row r="2" spans="1:2" ht="15">
      <c r="A2" t="s">
        <v>50</v>
      </c>
      <c r="B2" s="25">
        <v>3.725</v>
      </c>
    </row>
    <row r="3" spans="1:2" ht="15">
      <c r="A3" t="s">
        <v>51</v>
      </c>
      <c r="B3" s="25">
        <v>5.8</v>
      </c>
    </row>
    <row r="4" spans="1:2" ht="15">
      <c r="A4" t="s">
        <v>27</v>
      </c>
      <c r="B4" s="26">
        <f>B2*B3</f>
        <v>21.605</v>
      </c>
    </row>
    <row r="5" spans="1:2" ht="18.75">
      <c r="A5" s="1" t="s">
        <v>41</v>
      </c>
      <c r="B5" s="25">
        <v>0.63272</v>
      </c>
    </row>
    <row r="6" spans="1:2" ht="15.75">
      <c r="A6" s="1" t="s">
        <v>42</v>
      </c>
      <c r="B6" s="27">
        <v>500</v>
      </c>
    </row>
    <row r="7" spans="1:2" ht="18.75">
      <c r="A7" s="1" t="s">
        <v>43</v>
      </c>
      <c r="B7" s="27">
        <v>5400</v>
      </c>
    </row>
    <row r="8" spans="1:2" ht="18.75">
      <c r="A8" s="1" t="s">
        <v>44</v>
      </c>
      <c r="B8" s="28">
        <v>0.85</v>
      </c>
    </row>
    <row r="9" spans="1:2" ht="18.75">
      <c r="A9" s="1" t="s">
        <v>61</v>
      </c>
      <c r="B9" s="27">
        <v>2</v>
      </c>
    </row>
    <row r="11" ht="18.75">
      <c r="A11" s="1" t="s">
        <v>62</v>
      </c>
    </row>
    <row r="12" spans="1:5" ht="18.75">
      <c r="A12" s="17" t="s">
        <v>45</v>
      </c>
      <c r="E12" s="1">
        <v>21.605</v>
      </c>
    </row>
    <row r="14" spans="1:2" ht="15">
      <c r="A14" t="s">
        <v>63</v>
      </c>
      <c r="B14">
        <f>(B9*B5*B8*B7)/(B2*B3)</f>
        <v>268.8437676463781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Mambo</dc:creator>
  <cp:keywords/>
  <dc:description/>
  <cp:lastModifiedBy>EDSON</cp:lastModifiedBy>
  <cp:lastPrinted>2008-07-25T11:11:51Z</cp:lastPrinted>
  <dcterms:created xsi:type="dcterms:W3CDTF">2008-07-23T08:36:29Z</dcterms:created>
  <dcterms:modified xsi:type="dcterms:W3CDTF">2015-09-10T08:27:01Z</dcterms:modified>
  <cp:category/>
  <cp:version/>
  <cp:contentType/>
  <cp:contentStatus/>
</cp:coreProperties>
</file>